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6" yWindow="126" windowWidth="23232" windowHeight="12390"/>
  </bookViews>
  <sheets>
    <sheet name="Sheet 1" sheetId="3" r:id="rId1"/>
  </sheets>
  <calcPr calcId="125725"/>
</workbook>
</file>

<file path=xl/calcChain.xml><?xml version="1.0" encoding="utf-8"?>
<calcChain xmlns="http://schemas.openxmlformats.org/spreadsheetml/2006/main">
  <c r="E84" i="3"/>
  <c r="D84"/>
  <c r="A71"/>
  <c r="D33"/>
  <c r="D54"/>
  <c r="D68"/>
  <c r="A82"/>
  <c r="A81"/>
  <c r="A80"/>
  <c r="A79"/>
  <c r="A78"/>
  <c r="A77"/>
  <c r="A76"/>
  <c r="A75"/>
  <c r="A74"/>
  <c r="A73"/>
  <c r="A72"/>
  <c r="E68"/>
  <c r="A58"/>
  <c r="A67"/>
  <c r="A66"/>
  <c r="A65"/>
  <c r="A63"/>
  <c r="A62"/>
  <c r="A61"/>
  <c r="A60"/>
  <c r="A59"/>
  <c r="A57"/>
  <c r="A45"/>
  <c r="A46"/>
  <c r="E54"/>
  <c r="A53"/>
  <c r="A52"/>
  <c r="A51"/>
  <c r="A50"/>
  <c r="A47"/>
  <c r="A43"/>
  <c r="A41"/>
  <c r="A40"/>
  <c r="A39"/>
  <c r="A38"/>
  <c r="A37"/>
  <c r="A36"/>
  <c r="A13" l="1"/>
  <c r="E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2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<sst xmlns="http://schemas.openxmlformats.org/spreadsheetml/2006/main" count="173" uniqueCount="91">
  <si>
    <t xml:space="preserve">Invoice # </t>
  </si>
  <si>
    <t>Contractor</t>
  </si>
  <si>
    <t>Details</t>
  </si>
  <si>
    <t>Black Sheep Engineering Ltd</t>
  </si>
  <si>
    <t>PH Cost</t>
  </si>
  <si>
    <t>RH Cost</t>
  </si>
  <si>
    <t xml:space="preserve">FY2021 totals: </t>
  </si>
  <si>
    <t xml:space="preserve">FY2022 totals: </t>
  </si>
  <si>
    <t>RECORD OF GENERAL MAINTENANCE (REF 1470)</t>
  </si>
  <si>
    <t>Q22618</t>
  </si>
  <si>
    <t>Regency Security Ltd</t>
  </si>
  <si>
    <t>ABC Maintenance South Ltd</t>
  </si>
  <si>
    <t>Old PO No 1207845 33236H - Park House - Knights Wood - please attend and complete the works as described.</t>
  </si>
  <si>
    <t>Old PO No 1169519 33236H - Knights Wood - Park House - please attend to repair the items within the notes.</t>
  </si>
  <si>
    <t>KAS Property Management</t>
  </si>
  <si>
    <t>Coakley Cleaning Services</t>
  </si>
  <si>
    <t>Groves Window Cleaning Ltd</t>
  </si>
  <si>
    <t>Metro Rod Ltd</t>
  </si>
  <si>
    <t>HCL Safety Limited</t>
  </si>
  <si>
    <t>Inspection and certification of the Fall Protection Equipment.</t>
  </si>
  <si>
    <t>Please replace the low level downpipe that is broken at ground level, by car park space R5, at the of Regent House.</t>
  </si>
  <si>
    <t>QW8321</t>
  </si>
  <si>
    <t>Supply and install 8 x 14w LED Maintained Emergency Control Gear.</t>
  </si>
  <si>
    <t>QW8322</t>
  </si>
  <si>
    <t xml:space="preserve">Replace ELs 12,14,19,20,21,23,24 and 28 following the recent mandatory testing. </t>
  </si>
  <si>
    <t xml:space="preserve">Replace ELs  2,3,4,8,12,21,and 22 following the recent mandatory testing. </t>
  </si>
  <si>
    <t>Supply and install 8 x 14w LED Maintained Emergency Control Gear with PIR.</t>
  </si>
  <si>
    <t>Waterforce UK Ltd</t>
  </si>
  <si>
    <t>INV-2298</t>
  </si>
  <si>
    <t>in the carpark floods when it rains, checked for blockages / overflowing drains and none were found at the time of visit.</t>
  </si>
  <si>
    <t>Attend site check door, remove door and re fix pivot plates, re fix and align locks.</t>
  </si>
  <si>
    <t>Erect notice board.</t>
  </si>
  <si>
    <t>Removal of dumped items from site.</t>
  </si>
  <si>
    <t>AMC 33236K Gutter Clearance 01/01/21 - 31/12/21.</t>
  </si>
  <si>
    <t>Please put up signage for waste/recycle in bin store.</t>
  </si>
  <si>
    <t>17.02.21 - To attend site to repair the binstore doors.</t>
  </si>
  <si>
    <t>17.03.21 Reattended site to replace drain chamber cover.</t>
  </si>
  <si>
    <t>Clean external glass canopy.</t>
  </si>
  <si>
    <t>Attend bin store and fit hooks.</t>
  </si>
  <si>
    <t>To remove bulk waste from bin store.</t>
  </si>
  <si>
    <t>Replace the missing piece of frame on the staircase window and repair the split guttering at the front of the block.</t>
  </si>
  <si>
    <t>Knights Wood Block H - Removal of dumped Items.</t>
  </si>
  <si>
    <t>1 Each of AMC 33236H Gutter clearance 01/01/22 - 31/12/22.</t>
  </si>
  <si>
    <t>Attend site and adjust door closer, lub hinges and re fix screw.</t>
  </si>
  <si>
    <t>Leak coming over the light fitting above her bed its stopped now but could be an issue with more rain.</t>
  </si>
  <si>
    <t>Please attend site and lift the 2 or 3 dropped brick pavers around the manhole in the car park area between PH and RH.</t>
  </si>
  <si>
    <t>33236 - Gutter repairs.</t>
  </si>
  <si>
    <t>Attend site block H check door lubricate hinges and lock test and leave working.</t>
  </si>
  <si>
    <t>Supply only 5 mtl key.</t>
  </si>
  <si>
    <t>33236H - Sewerage smell outside Block H - Park House.</t>
  </si>
  <si>
    <t>Attended site 15Dec as report of blocked drains. On arrival knocked at 51 and the tenant advised that the road drain</t>
  </si>
  <si>
    <t>Recommend a tanker to suck out all 5 road drains to clear the lines as this only happens when it rains. Cost  £650.00 + VAT.</t>
  </si>
  <si>
    <t>Old PO No 1180568 33236K &amp; H - Knight Wood - Regent and Park House - attend to repair the light within the bin store.</t>
  </si>
  <si>
    <t>Attend site, check doors as requested, re tighten hinge screw, re fix lock keep and lubricate lock and hinge.</t>
  </si>
  <si>
    <r>
      <t xml:space="preserve">Carry out re-dec to damaged wall.  </t>
    </r>
    <r>
      <rPr>
        <b/>
        <i/>
        <sz val="11"/>
        <rFont val="Calibri"/>
        <family val="2"/>
        <scheme val="minor"/>
      </rPr>
      <t>Reattributed as an Estate expenditure in FY2022.</t>
    </r>
  </si>
  <si>
    <r>
      <t xml:space="preserve">17.02.21 - To attend site to repair the binstore doors.  </t>
    </r>
    <r>
      <rPr>
        <b/>
        <i/>
        <sz val="11"/>
        <color rgb="FF000000"/>
        <rFont val="Calibri"/>
        <family val="2"/>
        <scheme val="minor"/>
      </rPr>
      <t>Reattributed as a Regent House expenditure in FY2022.</t>
    </r>
  </si>
  <si>
    <t xml:space="preserve">FY2023 totals: </t>
  </si>
  <si>
    <t>Extreme Contractors Ltd</t>
  </si>
  <si>
    <t>ABS South East Ltd</t>
  </si>
  <si>
    <t>Gutter repairs 1-12 Park House</t>
  </si>
  <si>
    <t>QW9933</t>
  </si>
  <si>
    <t>QW9934</t>
  </si>
  <si>
    <t>PAT test of electrical appliances - Park House</t>
  </si>
  <si>
    <t>PAT test of electrical appliances - Regent House</t>
  </si>
  <si>
    <t>Remove dumped items from Bin Store</t>
  </si>
  <si>
    <t>Communal TV signal</t>
  </si>
  <si>
    <t>To attend RH to investigate issue with the front door not closing properly due to the draught excluder being faulty.</t>
  </si>
  <si>
    <t>Door has been realigned and draught excluder has been refitted so that the door will close flush against the frame.</t>
  </si>
  <si>
    <t>Annual 33236H Gutter clearance 01/01/23 - 31/12/23</t>
  </si>
  <si>
    <t>Annual 33236K Gutter clearance 01/01/23 - 31/12/23</t>
  </si>
  <si>
    <t>To attend Knights Wood in order to copy MED fobs for Regent and Park House. Cost of sales 20no fobs.</t>
  </si>
  <si>
    <t>FY 2021</t>
  </si>
  <si>
    <t>FY 2022</t>
  </si>
  <si>
    <t>FY 2023</t>
  </si>
  <si>
    <t>FY 2024</t>
  </si>
  <si>
    <t>INV-RW12385</t>
  </si>
  <si>
    <t>INV-RW12386</t>
  </si>
  <si>
    <t xml:space="preserve">FY2024 totals: </t>
  </si>
  <si>
    <t>Instructed by FirstPort Property Services, 17th April 2024. Order 282993. Periodic 5 year testing - Park House</t>
  </si>
  <si>
    <t>Instructed by FirstPort Property Services, 17th April 2024. Order 282993. Periodic 5 year testing - Regent House</t>
  </si>
  <si>
    <t>Gutter clearing PH</t>
  </si>
  <si>
    <t>Gutter clearing RH</t>
  </si>
  <si>
    <t>To attend Park House for reported MED issues, turned door so it opens outwards and adjusted closer all o/k.</t>
  </si>
  <si>
    <t>To supply and fit new door closer to Park house and adjust to suit. 1/2 hour Increments. Enclosed door closer kit</t>
  </si>
  <si>
    <t>To attend Regent House for reported MED lock issues, adjusted door to make lock alignment work, checked all o/k.</t>
  </si>
  <si>
    <t>To attend Park House and adjust rear door upper hinge assembly</t>
  </si>
  <si>
    <t>To attend RH for reported c/park door not locking, found door needed adjusting to compensate for warp in door,</t>
  </si>
  <si>
    <t>recommended lock to be changed to maglock, quote sent to Beckie</t>
  </si>
  <si>
    <t>Regent House - fall arrest equipment</t>
  </si>
  <si>
    <t>Park House - fall arrest equipment</t>
  </si>
  <si>
    <t>Park &amp; Regent House Bin Store leak</t>
  </si>
</sst>
</file>

<file path=xl/styles.xml><?xml version="1.0" encoding="utf-8"?>
<styleSheet xmlns="http://schemas.openxmlformats.org/spreadsheetml/2006/main">
  <numFmts count="1">
    <numFmt numFmtId="164" formatCode="&quot;£&quot;#,##0.00"/>
  </numFmts>
  <fonts count="1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Tahoma"/>
      <family val="2"/>
    </font>
    <font>
      <b/>
      <i/>
      <sz val="1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0"/>
      <color rgb="FF000000"/>
      <name val="CIDFont+F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4" fillId="0" borderId="4" xfId="0" applyFont="1" applyFill="1" applyBorder="1" applyAlignment="1">
      <alignment horizontal="center" wrapText="1"/>
    </xf>
    <xf numFmtId="164" fontId="0" fillId="0" borderId="5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0" xfId="0" applyFont="1" applyBorder="1"/>
    <xf numFmtId="0" fontId="5" fillId="0" borderId="1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3" fillId="0" borderId="12" xfId="0" applyNumberFormat="1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6" fillId="0" borderId="10" xfId="0" applyFont="1" applyBorder="1"/>
    <xf numFmtId="0" fontId="0" fillId="0" borderId="16" xfId="0" applyBorder="1" applyAlignment="1">
      <alignment horizontal="left" vertical="center"/>
    </xf>
    <xf numFmtId="0" fontId="6" fillId="0" borderId="0" xfId="0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0" fillId="0" borderId="6" xfId="0" applyBorder="1"/>
    <xf numFmtId="0" fontId="5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wrapText="1"/>
    </xf>
    <xf numFmtId="0" fontId="6" fillId="0" borderId="13" xfId="0" applyFont="1" applyBorder="1"/>
    <xf numFmtId="0" fontId="3" fillId="2" borderId="9" xfId="0" applyFont="1" applyFill="1" applyBorder="1"/>
    <xf numFmtId="0" fontId="6" fillId="0" borderId="1" xfId="0" applyFont="1" applyBorder="1"/>
    <xf numFmtId="0" fontId="9" fillId="0" borderId="0" xfId="0" applyFont="1" applyAlignment="1">
      <alignment wrapText="1"/>
    </xf>
    <xf numFmtId="0" fontId="0" fillId="0" borderId="1" xfId="0" applyBorder="1" applyAlignment="1">
      <alignment horizontal="left" vertical="center"/>
    </xf>
    <xf numFmtId="0" fontId="3" fillId="2" borderId="6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0" fillId="0" borderId="12" xfId="0" applyBorder="1"/>
    <xf numFmtId="164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0"/>
  <sheetViews>
    <sheetView tabSelected="1" topLeftCell="A63" zoomScaleNormal="100" workbookViewId="0">
      <selection activeCell="E87" sqref="E87"/>
    </sheetView>
  </sheetViews>
  <sheetFormatPr defaultRowHeight="14.4"/>
  <cols>
    <col min="1" max="1" width="12.62890625" customWidth="1"/>
    <col min="2" max="2" width="26.62890625" customWidth="1"/>
    <col min="3" max="3" width="14.62890625" customWidth="1"/>
    <col min="4" max="5" width="12.62890625" customWidth="1"/>
    <col min="6" max="6" width="100.62890625" customWidth="1"/>
  </cols>
  <sheetData>
    <row r="1" spans="1:6" ht="18.3">
      <c r="A1" s="27" t="s">
        <v>8</v>
      </c>
      <c r="B1" s="28"/>
      <c r="C1" s="29"/>
      <c r="D1" s="29"/>
      <c r="E1" s="29"/>
      <c r="F1" s="30"/>
    </row>
    <row r="2" spans="1:6">
      <c r="A2" s="31"/>
      <c r="B2" s="2"/>
      <c r="C2" s="3"/>
      <c r="D2" s="3"/>
      <c r="E2" s="3"/>
      <c r="F2" s="32"/>
    </row>
    <row r="3" spans="1:6" ht="15.6">
      <c r="A3" s="57" t="s">
        <v>71</v>
      </c>
      <c r="B3" s="4" t="s">
        <v>1</v>
      </c>
      <c r="C3" s="4" t="s">
        <v>0</v>
      </c>
      <c r="D3" s="4" t="s">
        <v>5</v>
      </c>
      <c r="E3" s="4" t="s">
        <v>4</v>
      </c>
      <c r="F3" s="33" t="s">
        <v>2</v>
      </c>
    </row>
    <row r="4" spans="1:6" ht="15.6">
      <c r="A4" s="31" t="str">
        <f>"15-Sep-21"</f>
        <v>15-Sep-21</v>
      </c>
      <c r="B4" s="12" t="s">
        <v>10</v>
      </c>
      <c r="C4" s="1" t="s">
        <v>9</v>
      </c>
      <c r="D4" s="14">
        <v>162</v>
      </c>
      <c r="E4" s="5"/>
      <c r="F4" s="34" t="s">
        <v>30</v>
      </c>
    </row>
    <row r="5" spans="1:6" ht="15.6">
      <c r="A5" s="31" t="str">
        <f>"12-Nov-21"</f>
        <v>12-Nov-21</v>
      </c>
      <c r="B5" s="12" t="s">
        <v>11</v>
      </c>
      <c r="C5" s="1">
        <v>7788</v>
      </c>
      <c r="D5" s="14"/>
      <c r="E5" s="5">
        <v>270</v>
      </c>
      <c r="F5" s="34" t="s">
        <v>12</v>
      </c>
    </row>
    <row r="6" spans="1:6" ht="15.6">
      <c r="A6" s="31" t="str">
        <f t="shared" ref="A6:A8" si="0">"12-Nov-21"</f>
        <v>12-Nov-21</v>
      </c>
      <c r="B6" s="12" t="s">
        <v>11</v>
      </c>
      <c r="C6" s="1">
        <v>7789</v>
      </c>
      <c r="D6" s="35"/>
      <c r="E6" s="5">
        <v>474</v>
      </c>
      <c r="F6" s="34" t="s">
        <v>13</v>
      </c>
    </row>
    <row r="7" spans="1:6" ht="15.6">
      <c r="A7" s="31" t="str">
        <f t="shared" si="0"/>
        <v>12-Nov-21</v>
      </c>
      <c r="B7" s="12" t="s">
        <v>11</v>
      </c>
      <c r="C7" s="1">
        <v>7790</v>
      </c>
      <c r="D7" s="5">
        <v>174</v>
      </c>
      <c r="E7" s="5"/>
      <c r="F7" s="34" t="s">
        <v>52</v>
      </c>
    </row>
    <row r="8" spans="1:6" ht="15.6">
      <c r="A8" s="31" t="str">
        <f t="shared" si="0"/>
        <v>12-Nov-21</v>
      </c>
      <c r="B8" s="12" t="s">
        <v>11</v>
      </c>
      <c r="C8" s="1">
        <v>7791</v>
      </c>
      <c r="D8" s="5"/>
      <c r="E8" s="5">
        <v>198</v>
      </c>
      <c r="F8" s="34" t="s">
        <v>12</v>
      </c>
    </row>
    <row r="9" spans="1:6" ht="15.6">
      <c r="A9" s="31" t="str">
        <f>"06-Jan21"</f>
        <v>06-Jan21</v>
      </c>
      <c r="B9" s="12" t="s">
        <v>14</v>
      </c>
      <c r="C9" s="1">
        <v>4649.2</v>
      </c>
      <c r="D9" s="5">
        <v>102</v>
      </c>
      <c r="E9" s="5"/>
      <c r="F9" s="34" t="s">
        <v>31</v>
      </c>
    </row>
    <row r="10" spans="1:6" ht="15.6">
      <c r="A10" s="31" t="str">
        <f t="shared" ref="A10:A11" si="1">"06-Jan21"</f>
        <v>06-Jan21</v>
      </c>
      <c r="B10" s="12" t="s">
        <v>14</v>
      </c>
      <c r="C10" s="1">
        <v>4655.2</v>
      </c>
      <c r="D10" s="5"/>
      <c r="E10" s="5">
        <v>240</v>
      </c>
      <c r="F10" s="34" t="s">
        <v>54</v>
      </c>
    </row>
    <row r="11" spans="1:6" ht="15.6">
      <c r="A11" s="31" t="str">
        <f t="shared" si="1"/>
        <v>06-Jan21</v>
      </c>
      <c r="B11" s="12" t="s">
        <v>14</v>
      </c>
      <c r="C11" s="6">
        <v>4648.2</v>
      </c>
      <c r="D11" s="5"/>
      <c r="E11" s="5">
        <v>102</v>
      </c>
      <c r="F11" s="34" t="s">
        <v>31</v>
      </c>
    </row>
    <row r="12" spans="1:6" ht="15.6">
      <c r="A12" s="31" t="str">
        <f>"03-Feb21"</f>
        <v>03-Feb21</v>
      </c>
      <c r="B12" s="12" t="s">
        <v>15</v>
      </c>
      <c r="C12" s="13">
        <v>15443</v>
      </c>
      <c r="D12" s="5">
        <v>42</v>
      </c>
      <c r="E12" s="35"/>
      <c r="F12" s="34" t="s">
        <v>32</v>
      </c>
    </row>
    <row r="13" spans="1:6" ht="15.6">
      <c r="A13" s="31" t="str">
        <f>"03-Feb21"</f>
        <v>03-Feb21</v>
      </c>
      <c r="B13" s="12" t="s">
        <v>15</v>
      </c>
      <c r="C13" s="13">
        <v>15444</v>
      </c>
      <c r="D13" s="35"/>
      <c r="E13" s="5">
        <v>42</v>
      </c>
      <c r="F13" s="34" t="s">
        <v>32</v>
      </c>
    </row>
    <row r="14" spans="1:6" ht="15.6">
      <c r="A14" s="31" t="str">
        <f>"10-Feb21"</f>
        <v>10-Feb21</v>
      </c>
      <c r="B14" s="12" t="s">
        <v>16</v>
      </c>
      <c r="C14" s="15">
        <v>146926</v>
      </c>
      <c r="D14" s="16">
        <v>228</v>
      </c>
      <c r="E14" s="16"/>
      <c r="F14" s="34" t="s">
        <v>33</v>
      </c>
    </row>
    <row r="15" spans="1:6" ht="15.6">
      <c r="A15" s="31" t="str">
        <f>"10-Feb21"</f>
        <v>10-Feb21</v>
      </c>
      <c r="B15" s="12" t="s">
        <v>16</v>
      </c>
      <c r="C15" s="15">
        <v>146929</v>
      </c>
      <c r="D15" s="35"/>
      <c r="E15" s="16">
        <v>228</v>
      </c>
      <c r="F15" s="34" t="s">
        <v>33</v>
      </c>
    </row>
    <row r="16" spans="1:6" ht="15.6">
      <c r="A16" s="31" t="str">
        <f>"02-Mar21"</f>
        <v>02-Mar21</v>
      </c>
      <c r="B16" s="12" t="s">
        <v>15</v>
      </c>
      <c r="C16" s="36">
        <v>15609</v>
      </c>
      <c r="D16" s="16">
        <v>42</v>
      </c>
      <c r="E16" s="3"/>
      <c r="F16" s="34" t="s">
        <v>32</v>
      </c>
    </row>
    <row r="17" spans="1:6" ht="15.6">
      <c r="A17" s="31" t="str">
        <f>"02-Mar21"</f>
        <v>02-Mar21</v>
      </c>
      <c r="B17" s="12" t="s">
        <v>15</v>
      </c>
      <c r="C17" s="17">
        <v>15611</v>
      </c>
      <c r="D17" s="16">
        <v>42</v>
      </c>
      <c r="E17" s="3"/>
      <c r="F17" s="34" t="s">
        <v>32</v>
      </c>
    </row>
    <row r="18" spans="1:6" ht="15.6">
      <c r="A18" s="31" t="str">
        <f>"02-Mar21"</f>
        <v>02-Mar21</v>
      </c>
      <c r="B18" s="12" t="s">
        <v>15</v>
      </c>
      <c r="C18" s="36">
        <v>15608</v>
      </c>
      <c r="D18" s="3"/>
      <c r="E18" s="16">
        <v>42</v>
      </c>
      <c r="F18" s="34" t="s">
        <v>32</v>
      </c>
    </row>
    <row r="19" spans="1:6" ht="15.6">
      <c r="A19" s="31" t="str">
        <f>"02-Mar21"</f>
        <v>02-Mar21</v>
      </c>
      <c r="B19" s="12" t="s">
        <v>15</v>
      </c>
      <c r="C19" s="15">
        <v>15610</v>
      </c>
      <c r="D19" s="3"/>
      <c r="E19" s="16">
        <v>42</v>
      </c>
      <c r="F19" s="34" t="s">
        <v>32</v>
      </c>
    </row>
    <row r="20" spans="1:6" ht="15.6">
      <c r="A20" s="31" t="str">
        <f>"08-Mar21"</f>
        <v>08-Mar21</v>
      </c>
      <c r="B20" s="12" t="s">
        <v>14</v>
      </c>
      <c r="C20" s="15">
        <v>4750.2</v>
      </c>
      <c r="D20" s="16">
        <v>42</v>
      </c>
      <c r="E20" s="3"/>
      <c r="F20" s="34" t="s">
        <v>34</v>
      </c>
    </row>
    <row r="21" spans="1:6" ht="15.6">
      <c r="A21" s="31" t="str">
        <f>"08-Mar21"</f>
        <v>08-Mar21</v>
      </c>
      <c r="B21" s="12" t="s">
        <v>14</v>
      </c>
      <c r="C21" s="15">
        <v>4749.2</v>
      </c>
      <c r="D21" s="3"/>
      <c r="E21" s="16">
        <v>42</v>
      </c>
      <c r="F21" s="34" t="s">
        <v>34</v>
      </c>
    </row>
    <row r="22" spans="1:6" ht="15.6">
      <c r="A22" s="31" t="str">
        <f>"17-Mar21"</f>
        <v>17-Mar21</v>
      </c>
      <c r="B22" s="12" t="s">
        <v>11</v>
      </c>
      <c r="C22" s="15">
        <v>6412</v>
      </c>
      <c r="D22" s="3"/>
      <c r="E22" s="16">
        <v>87</v>
      </c>
      <c r="F22" s="34" t="s">
        <v>35</v>
      </c>
    </row>
    <row r="23" spans="1:6" ht="15.6">
      <c r="A23" s="31" t="str">
        <f>"17-Mar21"</f>
        <v>17-Mar21</v>
      </c>
      <c r="B23" s="12" t="s">
        <v>11</v>
      </c>
      <c r="C23" s="15">
        <v>6413</v>
      </c>
      <c r="D23" s="3"/>
      <c r="E23" s="16">
        <v>87</v>
      </c>
      <c r="F23" s="34" t="s">
        <v>55</v>
      </c>
    </row>
    <row r="24" spans="1:6" ht="15.6">
      <c r="A24" s="31" t="str">
        <f>"18-Mar21"</f>
        <v>18-Mar21</v>
      </c>
      <c r="B24" s="12" t="s">
        <v>11</v>
      </c>
      <c r="C24" s="15">
        <v>6436</v>
      </c>
      <c r="D24" s="16">
        <v>87</v>
      </c>
      <c r="E24" s="3"/>
      <c r="F24" s="34" t="s">
        <v>36</v>
      </c>
    </row>
    <row r="25" spans="1:6" ht="15.6">
      <c r="A25" s="31" t="str">
        <f>"18-Mar21"</f>
        <v>18-Mar21</v>
      </c>
      <c r="B25" s="12" t="s">
        <v>11</v>
      </c>
      <c r="C25" s="15">
        <v>6437</v>
      </c>
      <c r="D25" s="3"/>
      <c r="E25" s="16">
        <v>87</v>
      </c>
      <c r="F25" s="34" t="s">
        <v>36</v>
      </c>
    </row>
    <row r="26" spans="1:6" ht="15.6">
      <c r="A26" s="31" t="str">
        <f>"08-Apr21"</f>
        <v>08-Apr21</v>
      </c>
      <c r="B26" s="12" t="s">
        <v>11</v>
      </c>
      <c r="C26" s="15">
        <v>6530</v>
      </c>
      <c r="D26" s="16">
        <v>234</v>
      </c>
      <c r="E26" s="3"/>
      <c r="F26" s="32" t="s">
        <v>37</v>
      </c>
    </row>
    <row r="27" spans="1:6" ht="15.6">
      <c r="A27" s="31" t="str">
        <f>"27-Apr21"</f>
        <v>27-Apr21</v>
      </c>
      <c r="B27" s="12" t="s">
        <v>11</v>
      </c>
      <c r="C27" s="15">
        <v>6622</v>
      </c>
      <c r="D27" s="16">
        <v>105</v>
      </c>
      <c r="E27" s="3"/>
      <c r="F27" s="32" t="s">
        <v>38</v>
      </c>
    </row>
    <row r="28" spans="1:6" ht="15.6">
      <c r="A28" s="31" t="str">
        <f>"27-Apr21"</f>
        <v>27-Apr21</v>
      </c>
      <c r="B28" s="12" t="s">
        <v>11</v>
      </c>
      <c r="C28" s="15">
        <v>6623</v>
      </c>
      <c r="D28" s="3"/>
      <c r="E28" s="16">
        <v>105</v>
      </c>
      <c r="F28" s="32" t="s">
        <v>38</v>
      </c>
    </row>
    <row r="29" spans="1:6" ht="15.6">
      <c r="A29" s="31" t="str">
        <f>"05-May21"</f>
        <v>05-May21</v>
      </c>
      <c r="B29" s="12" t="s">
        <v>11</v>
      </c>
      <c r="C29" s="15">
        <v>6677</v>
      </c>
      <c r="D29" s="16">
        <v>18</v>
      </c>
      <c r="E29" s="3"/>
      <c r="F29" s="32" t="s">
        <v>39</v>
      </c>
    </row>
    <row r="30" spans="1:6" ht="15.6">
      <c r="A30" s="31" t="str">
        <f>"05-May21"</f>
        <v>05-May21</v>
      </c>
      <c r="B30" s="12" t="s">
        <v>11</v>
      </c>
      <c r="C30" s="15">
        <v>6676</v>
      </c>
      <c r="D30" s="3"/>
      <c r="E30" s="16">
        <v>18</v>
      </c>
      <c r="F30" s="32" t="s">
        <v>39</v>
      </c>
    </row>
    <row r="31" spans="1:6" ht="15.6">
      <c r="A31" s="31" t="str">
        <f>"03-Jun21"</f>
        <v>03-Jun21</v>
      </c>
      <c r="B31" s="18" t="s">
        <v>17</v>
      </c>
      <c r="C31" s="15">
        <v>292216</v>
      </c>
      <c r="D31" s="3"/>
      <c r="E31" s="16">
        <v>72</v>
      </c>
      <c r="F31" s="32" t="s">
        <v>49</v>
      </c>
    </row>
    <row r="32" spans="1:6" ht="15.6">
      <c r="A32" s="31" t="str">
        <f>"17-Jun21"</f>
        <v>17-Jun21</v>
      </c>
      <c r="B32" s="12" t="s">
        <v>11</v>
      </c>
      <c r="C32" s="15">
        <v>6975</v>
      </c>
      <c r="D32" s="3"/>
      <c r="E32" s="16">
        <v>174</v>
      </c>
      <c r="F32" s="32" t="s">
        <v>40</v>
      </c>
    </row>
    <row r="33" spans="1:6" ht="15.9" thickBot="1">
      <c r="A33" s="37"/>
      <c r="B33" s="38"/>
      <c r="C33" s="39" t="s">
        <v>6</v>
      </c>
      <c r="D33" s="40">
        <f>SUM(D4:D32)</f>
        <v>1278</v>
      </c>
      <c r="E33" s="40">
        <f>SUM(E4:E32)</f>
        <v>2310</v>
      </c>
      <c r="F33" s="41"/>
    </row>
    <row r="34" spans="1:6" ht="14.7" thickBot="1">
      <c r="F34" s="48"/>
    </row>
    <row r="35" spans="1:6" ht="15.9" thickBot="1">
      <c r="A35" s="57" t="s">
        <v>72</v>
      </c>
      <c r="B35" s="49" t="s">
        <v>1</v>
      </c>
      <c r="C35" s="49" t="s">
        <v>0</v>
      </c>
      <c r="D35" s="49" t="s">
        <v>5</v>
      </c>
      <c r="E35" s="49" t="s">
        <v>4</v>
      </c>
      <c r="F35" s="50" t="s">
        <v>2</v>
      </c>
    </row>
    <row r="36" spans="1:6" ht="15.6">
      <c r="A36" s="51" t="str">
        <f>"10-Aug22"</f>
        <v>10-Aug22</v>
      </c>
      <c r="B36" s="52" t="s">
        <v>18</v>
      </c>
      <c r="C36" s="53">
        <v>962645644</v>
      </c>
      <c r="D36" s="54">
        <v>147</v>
      </c>
      <c r="E36" s="54">
        <v>147</v>
      </c>
      <c r="F36" s="30" t="s">
        <v>19</v>
      </c>
    </row>
    <row r="37" spans="1:6" ht="15.6">
      <c r="A37" s="31" t="str">
        <f>"06-May22"</f>
        <v>06-May22</v>
      </c>
      <c r="B37" s="19" t="s">
        <v>15</v>
      </c>
      <c r="C37" s="15">
        <v>17170</v>
      </c>
      <c r="D37" s="16">
        <v>60</v>
      </c>
      <c r="E37" s="2"/>
      <c r="F37" s="32" t="s">
        <v>41</v>
      </c>
    </row>
    <row r="38" spans="1:6" ht="15.6">
      <c r="A38" s="31" t="str">
        <f>"07-Feb22"</f>
        <v>07-Feb22</v>
      </c>
      <c r="B38" s="18" t="s">
        <v>16</v>
      </c>
      <c r="C38" s="15">
        <v>157205</v>
      </c>
      <c r="D38" s="2"/>
      <c r="E38" s="16">
        <v>228</v>
      </c>
      <c r="F38" s="32" t="s">
        <v>42</v>
      </c>
    </row>
    <row r="39" spans="1:6" ht="15.6">
      <c r="A39" s="31" t="str">
        <f>"12-Dec22"</f>
        <v>12-Dec22</v>
      </c>
      <c r="B39" s="12" t="s">
        <v>10</v>
      </c>
      <c r="C39" s="15">
        <v>22962</v>
      </c>
      <c r="D39" s="16">
        <v>102</v>
      </c>
      <c r="E39" s="2"/>
      <c r="F39" s="32" t="s">
        <v>43</v>
      </c>
    </row>
    <row r="40" spans="1:6" ht="15.6">
      <c r="A40" s="31" t="str">
        <f>"27-Jun22"</f>
        <v>27-Jun22</v>
      </c>
      <c r="B40" s="12" t="s">
        <v>14</v>
      </c>
      <c r="C40" s="15">
        <v>5293.22</v>
      </c>
      <c r="D40" s="16">
        <v>96</v>
      </c>
      <c r="E40" s="2"/>
      <c r="F40" s="32" t="s">
        <v>20</v>
      </c>
    </row>
    <row r="41" spans="1:6" ht="15.7" customHeight="1">
      <c r="A41" s="42" t="str">
        <f>"21-Nov22"</f>
        <v>21-Nov22</v>
      </c>
      <c r="B41" s="7" t="s">
        <v>3</v>
      </c>
      <c r="C41" s="24" t="s">
        <v>21</v>
      </c>
      <c r="D41" s="20">
        <v>960</v>
      </c>
      <c r="E41" s="9"/>
      <c r="F41" s="32" t="s">
        <v>24</v>
      </c>
    </row>
    <row r="42" spans="1:6" ht="15.7" customHeight="1">
      <c r="A42" s="43"/>
      <c r="B42" s="8"/>
      <c r="C42" s="25"/>
      <c r="D42" s="23"/>
      <c r="E42" s="10"/>
      <c r="F42" s="32" t="s">
        <v>22</v>
      </c>
    </row>
    <row r="43" spans="1:6" ht="15.7" customHeight="1">
      <c r="A43" s="44" t="str">
        <f>"21-Nov22"</f>
        <v>21-Nov22</v>
      </c>
      <c r="B43" s="7" t="s">
        <v>3</v>
      </c>
      <c r="C43" s="24" t="s">
        <v>23</v>
      </c>
      <c r="D43" s="9"/>
      <c r="E43" s="20">
        <v>840</v>
      </c>
      <c r="F43" s="32" t="s">
        <v>25</v>
      </c>
    </row>
    <row r="44" spans="1:6" ht="15.7" customHeight="1">
      <c r="A44" s="45"/>
      <c r="B44" s="8"/>
      <c r="C44" s="25"/>
      <c r="D44" s="10"/>
      <c r="E44" s="23"/>
      <c r="F44" s="32" t="s">
        <v>26</v>
      </c>
    </row>
    <row r="45" spans="1:6" ht="15.6">
      <c r="A45" s="44" t="str">
        <f>"22-Feb22"</f>
        <v>22-Feb22</v>
      </c>
      <c r="B45" s="12" t="s">
        <v>11</v>
      </c>
      <c r="C45" s="36">
        <v>8399</v>
      </c>
      <c r="D45" s="36"/>
      <c r="E45" s="16">
        <v>474</v>
      </c>
      <c r="F45" s="32" t="s">
        <v>44</v>
      </c>
    </row>
    <row r="46" spans="1:6" ht="15.7" customHeight="1">
      <c r="A46" s="31" t="str">
        <f>"27-Jun22"</f>
        <v>27-Jun22</v>
      </c>
      <c r="B46" s="12" t="s">
        <v>14</v>
      </c>
      <c r="C46" s="15">
        <v>5336.22</v>
      </c>
      <c r="D46" s="16">
        <v>48</v>
      </c>
      <c r="E46" s="16">
        <v>48</v>
      </c>
      <c r="F46" s="46" t="s">
        <v>45</v>
      </c>
    </row>
    <row r="47" spans="1:6" ht="15.7" customHeight="1">
      <c r="A47" s="42" t="str">
        <f>"22-Dec22"</f>
        <v>22-Dec22</v>
      </c>
      <c r="B47" s="7" t="s">
        <v>27</v>
      </c>
      <c r="C47" s="24" t="s">
        <v>28</v>
      </c>
      <c r="D47" s="20">
        <v>117</v>
      </c>
      <c r="E47" s="20">
        <v>117</v>
      </c>
      <c r="F47" s="34" t="s">
        <v>50</v>
      </c>
    </row>
    <row r="48" spans="1:6" ht="15.7" customHeight="1">
      <c r="A48" s="47"/>
      <c r="B48" s="21"/>
      <c r="C48" s="26"/>
      <c r="D48" s="22"/>
      <c r="E48" s="22"/>
      <c r="F48" s="34" t="s">
        <v>29</v>
      </c>
    </row>
    <row r="49" spans="1:6" ht="15.7" customHeight="1">
      <c r="A49" s="47"/>
      <c r="B49" s="21"/>
      <c r="C49" s="26"/>
      <c r="D49" s="22"/>
      <c r="E49" s="22"/>
      <c r="F49" s="34" t="s">
        <v>51</v>
      </c>
    </row>
    <row r="50" spans="1:6" ht="15.6">
      <c r="A50" s="31" t="str">
        <f>"07-Feb22"</f>
        <v>07-Feb22</v>
      </c>
      <c r="B50" s="12" t="s">
        <v>11</v>
      </c>
      <c r="C50" s="15">
        <v>8322</v>
      </c>
      <c r="D50" s="16">
        <v>99</v>
      </c>
      <c r="E50" s="16">
        <v>99</v>
      </c>
      <c r="F50" s="34" t="s">
        <v>46</v>
      </c>
    </row>
    <row r="51" spans="1:6" ht="15.6">
      <c r="A51" s="31" t="str">
        <f>"14-Dec22"</f>
        <v>14-Dec22</v>
      </c>
      <c r="B51" s="12" t="s">
        <v>10</v>
      </c>
      <c r="C51" s="15">
        <v>22969</v>
      </c>
      <c r="D51" s="2"/>
      <c r="E51" s="16">
        <v>102</v>
      </c>
      <c r="F51" s="34" t="s">
        <v>47</v>
      </c>
    </row>
    <row r="52" spans="1:6" ht="15.6">
      <c r="A52" s="31" t="str">
        <f>"14-Dec22"</f>
        <v>14-Dec22</v>
      </c>
      <c r="B52" s="12" t="s">
        <v>10</v>
      </c>
      <c r="C52" s="15">
        <v>22971</v>
      </c>
      <c r="D52" s="2"/>
      <c r="E52" s="16">
        <v>120</v>
      </c>
      <c r="F52" s="34" t="s">
        <v>48</v>
      </c>
    </row>
    <row r="53" spans="1:6" ht="15.6">
      <c r="A53" s="31" t="str">
        <f>"14-Dec22"</f>
        <v>14-Dec22</v>
      </c>
      <c r="B53" s="12" t="s">
        <v>10</v>
      </c>
      <c r="C53" s="15">
        <v>22973</v>
      </c>
      <c r="D53" s="16">
        <v>108</v>
      </c>
      <c r="E53" s="2"/>
      <c r="F53" s="46" t="s">
        <v>53</v>
      </c>
    </row>
    <row r="54" spans="1:6" ht="15.6">
      <c r="A54" s="31"/>
      <c r="B54" s="2"/>
      <c r="C54" s="4" t="s">
        <v>7</v>
      </c>
      <c r="D54" s="11">
        <f>SUM(D36:D53)</f>
        <v>1737</v>
      </c>
      <c r="E54" s="11">
        <f>SUM(E36:E53)</f>
        <v>2175</v>
      </c>
      <c r="F54" s="46"/>
    </row>
    <row r="55" spans="1:6" ht="14.7" thickBot="1">
      <c r="F55" s="48"/>
    </row>
    <row r="56" spans="1:6" ht="15.9" thickBot="1">
      <c r="A56" s="57" t="s">
        <v>73</v>
      </c>
      <c r="B56" s="49" t="s">
        <v>1</v>
      </c>
      <c r="C56" s="49" t="s">
        <v>0</v>
      </c>
      <c r="D56" s="49" t="s">
        <v>5</v>
      </c>
      <c r="E56" s="49" t="s">
        <v>4</v>
      </c>
      <c r="F56" s="50" t="s">
        <v>2</v>
      </c>
    </row>
    <row r="57" spans="1:6" ht="15.9" thickBot="1">
      <c r="A57" s="51" t="str">
        <f>"20-Sep23"</f>
        <v>20-Sep23</v>
      </c>
      <c r="B57" s="12" t="s">
        <v>14</v>
      </c>
      <c r="C57" s="15">
        <v>5803.23</v>
      </c>
      <c r="D57" s="54"/>
      <c r="E57" s="54">
        <v>240</v>
      </c>
      <c r="F57" s="46" t="s">
        <v>59</v>
      </c>
    </row>
    <row r="58" spans="1:6" ht="15.9" thickBot="1">
      <c r="A58" s="51" t="str">
        <f>"10-Aug23"</f>
        <v>10-Aug23</v>
      </c>
      <c r="B58" s="7" t="s">
        <v>3</v>
      </c>
      <c r="C58" s="15" t="s">
        <v>60</v>
      </c>
      <c r="D58" s="54"/>
      <c r="E58" s="54">
        <v>180</v>
      </c>
      <c r="F58" s="46" t="s">
        <v>62</v>
      </c>
    </row>
    <row r="59" spans="1:6" ht="15.9" thickBot="1">
      <c r="A59" s="51" t="str">
        <f>"10-Aug23"</f>
        <v>10-Aug23</v>
      </c>
      <c r="B59" s="7" t="s">
        <v>3</v>
      </c>
      <c r="C59" s="15" t="s">
        <v>61</v>
      </c>
      <c r="D59" s="54">
        <v>180</v>
      </c>
      <c r="E59" s="54"/>
      <c r="F59" s="46" t="s">
        <v>63</v>
      </c>
    </row>
    <row r="60" spans="1:6" ht="15.9" thickBot="1">
      <c r="A60" s="51" t="str">
        <f>"14-Nov23"</f>
        <v>14-Nov23</v>
      </c>
      <c r="B60" s="12" t="s">
        <v>10</v>
      </c>
      <c r="C60" s="15">
        <v>1138</v>
      </c>
      <c r="D60" s="54">
        <v>156</v>
      </c>
      <c r="E60" s="54">
        <v>156</v>
      </c>
      <c r="F60" s="46" t="s">
        <v>70</v>
      </c>
    </row>
    <row r="61" spans="1:6" ht="15.9" thickBot="1">
      <c r="A61" s="51" t="str">
        <f>"01-Mar23"</f>
        <v>01-Mar23</v>
      </c>
      <c r="B61" s="12" t="s">
        <v>57</v>
      </c>
      <c r="C61" s="15">
        <v>2469</v>
      </c>
      <c r="D61" s="54">
        <v>60</v>
      </c>
      <c r="E61" s="54"/>
      <c r="F61" s="46" t="s">
        <v>64</v>
      </c>
    </row>
    <row r="62" spans="1:6" ht="15.9" thickBot="1">
      <c r="A62" s="51" t="str">
        <f>"01-Mar23"</f>
        <v>01-Mar23</v>
      </c>
      <c r="B62" s="12" t="s">
        <v>57</v>
      </c>
      <c r="C62" s="15">
        <v>2470</v>
      </c>
      <c r="D62" s="54"/>
      <c r="E62" s="54">
        <v>60</v>
      </c>
      <c r="F62" s="46" t="s">
        <v>64</v>
      </c>
    </row>
    <row r="63" spans="1:6" ht="15.6">
      <c r="A63" s="51" t="str">
        <f>"06-Oct23"</f>
        <v>06-Oct23</v>
      </c>
      <c r="B63" s="12" t="s">
        <v>57</v>
      </c>
      <c r="C63" s="15">
        <v>2699</v>
      </c>
      <c r="D63" s="54">
        <v>360</v>
      </c>
      <c r="E63" s="54"/>
      <c r="F63" s="46" t="s">
        <v>66</v>
      </c>
    </row>
    <row r="64" spans="1:6">
      <c r="A64" s="3"/>
      <c r="B64" s="3"/>
      <c r="C64" s="3"/>
      <c r="D64" s="3"/>
      <c r="E64" s="3"/>
      <c r="F64" s="58" t="s">
        <v>67</v>
      </c>
    </row>
    <row r="65" spans="1:6" ht="15.6">
      <c r="A65" s="3" t="str">
        <f>"19-Jan23"</f>
        <v>19-Jan23</v>
      </c>
      <c r="B65" s="12" t="s">
        <v>58</v>
      </c>
      <c r="C65" s="15">
        <v>1510312</v>
      </c>
      <c r="D65" s="16"/>
      <c r="E65" s="16">
        <v>90</v>
      </c>
      <c r="F65" s="58" t="s">
        <v>65</v>
      </c>
    </row>
    <row r="66" spans="1:6" ht="15.6">
      <c r="A66" s="3" t="str">
        <f>"31-Jan23"</f>
        <v>31-Jan23</v>
      </c>
      <c r="B66" s="18" t="s">
        <v>16</v>
      </c>
      <c r="C66" s="15">
        <v>167711</v>
      </c>
      <c r="D66" s="16"/>
      <c r="E66" s="16">
        <v>240</v>
      </c>
      <c r="F66" s="3" t="s">
        <v>68</v>
      </c>
    </row>
    <row r="67" spans="1:6" ht="15.6">
      <c r="A67" s="3" t="str">
        <f>"31-Jan23"</f>
        <v>31-Jan23</v>
      </c>
      <c r="B67" s="18" t="s">
        <v>16</v>
      </c>
      <c r="C67" s="15">
        <v>167712</v>
      </c>
      <c r="D67" s="16">
        <v>228</v>
      </c>
      <c r="E67" s="16"/>
      <c r="F67" s="3" t="s">
        <v>69</v>
      </c>
    </row>
    <row r="68" spans="1:6" ht="15.9" thickBot="1">
      <c r="A68" s="37"/>
      <c r="B68" s="55"/>
      <c r="C68" s="39" t="s">
        <v>56</v>
      </c>
      <c r="D68" s="40">
        <f>SUM(D57:D67)</f>
        <v>984</v>
      </c>
      <c r="E68" s="40">
        <f>SUM(E57:E67)</f>
        <v>966</v>
      </c>
      <c r="F68" s="56"/>
    </row>
    <row r="69" spans="1:6" ht="14.7" thickBot="1"/>
    <row r="70" spans="1:6" ht="15.6">
      <c r="A70" s="61" t="s">
        <v>74</v>
      </c>
      <c r="B70" s="62" t="s">
        <v>1</v>
      </c>
      <c r="C70" s="62" t="s">
        <v>0</v>
      </c>
      <c r="D70" s="62" t="s">
        <v>5</v>
      </c>
      <c r="E70" s="62" t="s">
        <v>4</v>
      </c>
      <c r="F70" s="63" t="s">
        <v>2</v>
      </c>
    </row>
    <row r="71" spans="1:6" ht="15.6">
      <c r="A71" s="31" t="str">
        <f>"15-Apr24"</f>
        <v>15-Apr24</v>
      </c>
      <c r="B71" s="3" t="s">
        <v>14</v>
      </c>
      <c r="C71" s="2">
        <v>611124</v>
      </c>
      <c r="D71" s="16">
        <v>276</v>
      </c>
      <c r="E71" s="16">
        <v>276</v>
      </c>
      <c r="F71" s="32" t="s">
        <v>90</v>
      </c>
    </row>
    <row r="72" spans="1:6" ht="15.6">
      <c r="A72" s="31" t="str">
        <f>"20-May24"</f>
        <v>20-May24</v>
      </c>
      <c r="B72" s="60" t="s">
        <v>3</v>
      </c>
      <c r="C72" s="2" t="s">
        <v>75</v>
      </c>
      <c r="D72" s="16"/>
      <c r="E72" s="16">
        <v>264</v>
      </c>
      <c r="F72" s="32" t="s">
        <v>78</v>
      </c>
    </row>
    <row r="73" spans="1:6" ht="15.6">
      <c r="A73" s="31" t="str">
        <f>"20-May24"</f>
        <v>20-May24</v>
      </c>
      <c r="B73" s="60" t="s">
        <v>3</v>
      </c>
      <c r="C73" s="2" t="s">
        <v>76</v>
      </c>
      <c r="D73" s="16">
        <v>264</v>
      </c>
      <c r="E73" s="2"/>
      <c r="F73" s="32" t="s">
        <v>79</v>
      </c>
    </row>
    <row r="74" spans="1:6" ht="15.6">
      <c r="A74" s="31" t="str">
        <f>"30-Jul24"</f>
        <v>30-Jul24</v>
      </c>
      <c r="B74" s="19" t="s">
        <v>18</v>
      </c>
      <c r="C74" s="2">
        <v>964151514</v>
      </c>
      <c r="D74" s="16">
        <v>154.19999999999999</v>
      </c>
      <c r="E74" s="16"/>
      <c r="F74" s="32" t="s">
        <v>88</v>
      </c>
    </row>
    <row r="75" spans="1:6" ht="15.6">
      <c r="A75" s="31" t="str">
        <f>"30-Jul24"</f>
        <v>30-Jul24</v>
      </c>
      <c r="B75" s="19" t="s">
        <v>18</v>
      </c>
      <c r="C75" s="2">
        <v>964151514</v>
      </c>
      <c r="D75" s="16"/>
      <c r="E75" s="16">
        <v>154.19999999999999</v>
      </c>
      <c r="F75" s="32" t="s">
        <v>89</v>
      </c>
    </row>
    <row r="76" spans="1:6" ht="15.6">
      <c r="A76" s="31" t="str">
        <f>"21-Feb24"</f>
        <v>21-Feb24</v>
      </c>
      <c r="B76" s="18" t="s">
        <v>16</v>
      </c>
      <c r="C76" s="2">
        <v>179482</v>
      </c>
      <c r="D76" s="16"/>
      <c r="E76" s="16"/>
      <c r="F76" s="32" t="s">
        <v>80</v>
      </c>
    </row>
    <row r="77" spans="1:6" ht="15.6">
      <c r="A77" s="31" t="str">
        <f>"21-Feb24"</f>
        <v>21-Feb24</v>
      </c>
      <c r="B77" s="18" t="s">
        <v>16</v>
      </c>
      <c r="C77" s="2">
        <v>179483</v>
      </c>
      <c r="D77" s="16">
        <v>234</v>
      </c>
      <c r="E77" s="16">
        <v>234</v>
      </c>
      <c r="F77" s="32" t="s">
        <v>81</v>
      </c>
    </row>
    <row r="78" spans="1:6" ht="15.6">
      <c r="A78" s="31" t="str">
        <f>"18-Jan24"</f>
        <v>18-Jan24</v>
      </c>
      <c r="B78" s="12" t="s">
        <v>10</v>
      </c>
      <c r="C78" s="2">
        <v>1223</v>
      </c>
      <c r="D78" s="16"/>
      <c r="E78" s="16">
        <v>156</v>
      </c>
      <c r="F78" s="32" t="s">
        <v>82</v>
      </c>
    </row>
    <row r="79" spans="1:6" ht="15.6">
      <c r="A79" s="31" t="str">
        <f>"31-May24"</f>
        <v>31-May24</v>
      </c>
      <c r="B79" s="12" t="s">
        <v>10</v>
      </c>
      <c r="C79" s="2">
        <v>1404</v>
      </c>
      <c r="D79" s="16"/>
      <c r="E79" s="16">
        <v>518.4</v>
      </c>
      <c r="F79" s="32" t="s">
        <v>83</v>
      </c>
    </row>
    <row r="80" spans="1:6" ht="15.6">
      <c r="A80" s="31" t="str">
        <f>"06-Jun24"</f>
        <v>06-Jun24</v>
      </c>
      <c r="B80" s="12" t="s">
        <v>10</v>
      </c>
      <c r="C80" s="2">
        <v>1405</v>
      </c>
      <c r="D80" s="16">
        <v>156</v>
      </c>
      <c r="E80" s="16"/>
      <c r="F80" s="32" t="s">
        <v>84</v>
      </c>
    </row>
    <row r="81" spans="1:6" ht="15.6">
      <c r="A81" s="31" t="str">
        <f>"17-Jul24"</f>
        <v>17-Jul24</v>
      </c>
      <c r="B81" s="12" t="s">
        <v>10</v>
      </c>
      <c r="C81" s="2">
        <v>1465</v>
      </c>
      <c r="D81" s="3"/>
      <c r="E81" s="16">
        <v>156</v>
      </c>
      <c r="F81" s="32" t="s">
        <v>85</v>
      </c>
    </row>
    <row r="82" spans="1:6" ht="15.6">
      <c r="A82" s="31" t="str">
        <f>"25-Sep24"</f>
        <v>25-Sep24</v>
      </c>
      <c r="B82" s="12" t="s">
        <v>10</v>
      </c>
      <c r="C82" s="2">
        <v>1562</v>
      </c>
      <c r="D82" s="16">
        <v>156</v>
      </c>
      <c r="E82" s="16"/>
      <c r="F82" s="32" t="s">
        <v>86</v>
      </c>
    </row>
    <row r="83" spans="1:6">
      <c r="A83" s="31"/>
      <c r="B83" s="3"/>
      <c r="C83" s="3"/>
      <c r="D83" s="3"/>
      <c r="E83" s="3"/>
      <c r="F83" s="32" t="s">
        <v>87</v>
      </c>
    </row>
    <row r="84" spans="1:6" ht="15.9" thickBot="1">
      <c r="A84" s="37"/>
      <c r="B84" s="64"/>
      <c r="C84" s="39" t="s">
        <v>77</v>
      </c>
      <c r="D84" s="40">
        <f>SUM(D71:D82)</f>
        <v>1240.2</v>
      </c>
      <c r="E84" s="40">
        <f>SUM(E71:E82)</f>
        <v>1758.6</v>
      </c>
      <c r="F84" s="41"/>
    </row>
    <row r="87" spans="1:6" ht="15.9" thickBot="1">
      <c r="A87" s="35"/>
      <c r="B87" s="35"/>
      <c r="C87" s="35"/>
      <c r="D87" s="35"/>
      <c r="E87" s="40"/>
      <c r="F87" s="35"/>
    </row>
    <row r="88" spans="1:6" ht="15.6">
      <c r="A88" s="35"/>
      <c r="B88" s="35"/>
      <c r="C88" s="35"/>
      <c r="D88" s="65"/>
      <c r="E88" s="65"/>
      <c r="F88" s="35"/>
    </row>
    <row r="89" spans="1:6">
      <c r="A89" s="35"/>
      <c r="B89" s="35"/>
      <c r="C89" s="35"/>
      <c r="D89" s="35"/>
      <c r="E89" s="35"/>
      <c r="F89" s="35"/>
    </row>
    <row r="90" spans="1:6">
      <c r="B90" s="59"/>
    </row>
  </sheetData>
  <pageMargins left="0.7" right="0.7" top="0.75" bottom="0.75" header="0.3" footer="0.3"/>
  <pageSetup paperSize="9" orientation="portrait" r:id="rId1"/>
  <ignoredErrors>
    <ignoredError sqref="A4: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XPS 17</dc:creator>
  <cp:lastModifiedBy>DELL XPS 17</cp:lastModifiedBy>
  <dcterms:created xsi:type="dcterms:W3CDTF">2024-02-16T13:36:42Z</dcterms:created>
  <dcterms:modified xsi:type="dcterms:W3CDTF">2025-05-06T15:34:09Z</dcterms:modified>
</cp:coreProperties>
</file>